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135" windowHeight="5565"/>
  </bookViews>
  <sheets>
    <sheet name="БЮДЖЕТ" sheetId="1" r:id="rId1"/>
  </sheets>
  <externalReferences>
    <externalReference r:id="rId2"/>
  </externalReferences>
  <definedNames>
    <definedName name="_xlnm.Print_Area" localSheetId="0">БЮДЖЕТ!$A$1:$R$60</definedName>
  </definedNames>
  <calcPr calcId="162913"/>
</workbook>
</file>

<file path=xl/calcChain.xml><?xml version="1.0" encoding="utf-8"?>
<calcChain xmlns="http://schemas.openxmlformats.org/spreadsheetml/2006/main">
  <c r="G5" i="1" l="1"/>
  <c r="H5" i="1"/>
  <c r="I5" i="1"/>
  <c r="J5" i="1"/>
  <c r="K5" i="1"/>
  <c r="L5" i="1"/>
  <c r="M5" i="1"/>
  <c r="N5" i="1"/>
  <c r="O5" i="1"/>
  <c r="P5" i="1"/>
  <c r="Q5" i="1"/>
  <c r="F5" i="1"/>
  <c r="I12" i="1" l="1"/>
  <c r="J12" i="1"/>
  <c r="K12" i="1"/>
  <c r="L12" i="1"/>
  <c r="M12" i="1"/>
  <c r="N12" i="1"/>
  <c r="O12" i="1"/>
  <c r="P12" i="1"/>
  <c r="Q12" i="1"/>
  <c r="H12" i="1"/>
  <c r="G12" i="1"/>
  <c r="F12" i="1"/>
  <c r="R12" i="1" l="1"/>
  <c r="R8" i="1"/>
  <c r="G4" i="1" l="1"/>
  <c r="H4" i="1"/>
  <c r="I4" i="1"/>
  <c r="J4" i="1"/>
  <c r="K4" i="1"/>
  <c r="L4" i="1"/>
  <c r="M4" i="1"/>
  <c r="N4" i="1"/>
  <c r="O4" i="1"/>
  <c r="P4" i="1"/>
  <c r="Q4" i="1"/>
  <c r="F4" i="1"/>
  <c r="R6" i="1"/>
  <c r="R7" i="1"/>
  <c r="R5" i="1"/>
  <c r="H17" i="1"/>
  <c r="I17" i="1"/>
  <c r="J17" i="1"/>
  <c r="K17" i="1"/>
  <c r="L17" i="1"/>
  <c r="M17" i="1"/>
  <c r="N17" i="1"/>
  <c r="O17" i="1"/>
  <c r="P17" i="1"/>
  <c r="R40" i="1"/>
  <c r="R44" i="1"/>
  <c r="R45" i="1"/>
  <c r="R15" i="1"/>
  <c r="R16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6" i="1"/>
  <c r="R37" i="1"/>
  <c r="R38" i="1"/>
  <c r="R46" i="1"/>
  <c r="R47" i="1"/>
  <c r="R48" i="1"/>
  <c r="R49" i="1"/>
  <c r="R50" i="1"/>
  <c r="R52" i="1"/>
  <c r="R53" i="1"/>
  <c r="R54" i="1"/>
  <c r="R55" i="1"/>
  <c r="R14" i="1"/>
  <c r="R17" i="1" l="1"/>
  <c r="R4" i="1"/>
  <c r="R13" i="1"/>
  <c r="R42" i="1"/>
  <c r="R43" i="1"/>
  <c r="R35" i="1"/>
  <c r="E54" i="1" l="1"/>
  <c r="E50" i="1"/>
  <c r="E49" i="1"/>
  <c r="E48" i="1"/>
  <c r="E47" i="1"/>
  <c r="E33" i="1"/>
  <c r="B33" i="1"/>
  <c r="C4" i="1"/>
  <c r="C56" i="1" s="1"/>
  <c r="B49" i="1" l="1"/>
  <c r="B50" i="1"/>
  <c r="R56" i="1" l="1"/>
</calcChain>
</file>

<file path=xl/comments1.xml><?xml version="1.0" encoding="utf-8"?>
<comments xmlns="http://schemas.openxmlformats.org/spreadsheetml/2006/main">
  <authors>
    <author>Автор</author>
  </authors>
  <commentList>
    <comment ref="B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проектный офис</t>
        </r>
      </text>
    </comment>
    <comment ref="E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проектный офис</t>
        </r>
      </text>
    </comment>
  </commentList>
</comments>
</file>

<file path=xl/sharedStrings.xml><?xml version="1.0" encoding="utf-8"?>
<sst xmlns="http://schemas.openxmlformats.org/spreadsheetml/2006/main" count="141" uniqueCount="99">
  <si>
    <t>ПЛАНОВЫЙ БЮДЖЕТ НА 2019 г., в тыс.тенге</t>
  </si>
  <si>
    <t>№</t>
  </si>
  <si>
    <t>ИТОГ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</si>
  <si>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</si>
  <si>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</si>
  <si>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</si>
  <si>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</si>
  <si>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</si>
  <si>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</si>
  <si>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</si>
  <si>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</si>
  <si>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</si>
  <si>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</si>
  <si>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</si>
  <si>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</si>
  <si>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I</t>
  </si>
  <si>
    <t>Доходы</t>
  </si>
  <si>
    <t>1.1</t>
  </si>
  <si>
    <t xml:space="preserve">Доходы по срочным счетам </t>
  </si>
  <si>
    <t>1.2</t>
  </si>
  <si>
    <t>II</t>
  </si>
  <si>
    <t>Себестоимость</t>
  </si>
  <si>
    <t>III</t>
  </si>
  <si>
    <t>Валовый доход</t>
  </si>
  <si>
    <t>Административные расходы</t>
  </si>
  <si>
    <t>IV</t>
  </si>
  <si>
    <t>2.1</t>
  </si>
  <si>
    <t>Запасы</t>
  </si>
  <si>
    <t>2.1.1</t>
  </si>
  <si>
    <t>Канцелярские товары</t>
  </si>
  <si>
    <t>2.1.2</t>
  </si>
  <si>
    <t>Картриджи</t>
  </si>
  <si>
    <t>2.1.3</t>
  </si>
  <si>
    <t>Прочие материалы</t>
  </si>
  <si>
    <t>2.2</t>
  </si>
  <si>
    <t>ФОТ</t>
  </si>
  <si>
    <t>2.2.1</t>
  </si>
  <si>
    <t xml:space="preserve">Оплата труда </t>
  </si>
  <si>
    <t>2.2.2</t>
  </si>
  <si>
    <t>Премирование</t>
  </si>
  <si>
    <t xml:space="preserve"> </t>
  </si>
  <si>
    <t>2.2.3</t>
  </si>
  <si>
    <t>Отпуска</t>
  </si>
  <si>
    <t>2.2.4</t>
  </si>
  <si>
    <t>Оздоровительное пособие</t>
  </si>
  <si>
    <t>2.2.5</t>
  </si>
  <si>
    <t>Прочие (командировочные)</t>
  </si>
  <si>
    <t>2.3</t>
  </si>
  <si>
    <t>Аренда офисного помещения</t>
  </si>
  <si>
    <t>2.4</t>
  </si>
  <si>
    <t>Аренда автотранспорта</t>
  </si>
  <si>
    <t>2.5</t>
  </si>
  <si>
    <t>Амортизация</t>
  </si>
  <si>
    <t>2.6</t>
  </si>
  <si>
    <t>Обслуживание и ремонт ОС</t>
  </si>
  <si>
    <t>2.7</t>
  </si>
  <si>
    <t>Коммунальные услуги</t>
  </si>
  <si>
    <t>2.8</t>
  </si>
  <si>
    <t>Повышение квалификации</t>
  </si>
  <si>
    <t>2.10</t>
  </si>
  <si>
    <t>Информационные услуги</t>
  </si>
  <si>
    <t>2.11</t>
  </si>
  <si>
    <t>Аудиторские услуги</t>
  </si>
  <si>
    <t>2.12</t>
  </si>
  <si>
    <t>Охранные услуги</t>
  </si>
  <si>
    <t>2.13</t>
  </si>
  <si>
    <t>Банковские услуги</t>
  </si>
  <si>
    <t>2.14</t>
  </si>
  <si>
    <t>2.15</t>
  </si>
  <si>
    <t>Услуги связи+internet</t>
  </si>
  <si>
    <t>2.16</t>
  </si>
  <si>
    <t>Обязательные взносы и отчисления</t>
  </si>
  <si>
    <t>СО</t>
  </si>
  <si>
    <t>ОСМС</t>
  </si>
  <si>
    <t>СН</t>
  </si>
  <si>
    <t>2.17</t>
  </si>
  <si>
    <t>Бюджетные платежи</t>
  </si>
  <si>
    <t>Гос. пошилна</t>
  </si>
  <si>
    <t>2.18</t>
  </si>
  <si>
    <t>Прочие расходы</t>
  </si>
  <si>
    <t>Услуги почты</t>
  </si>
  <si>
    <t xml:space="preserve">Услуги типографии </t>
  </si>
  <si>
    <t>Землеустроительные работы</t>
  </si>
  <si>
    <t>V</t>
  </si>
  <si>
    <t>VI</t>
  </si>
  <si>
    <t>2.9</t>
  </si>
  <si>
    <t xml:space="preserve">Консультационные услуги </t>
  </si>
  <si>
    <t>Обслуживание локальной сети</t>
  </si>
  <si>
    <t>Расходы по обслуживанию сайта</t>
  </si>
  <si>
    <t>VII</t>
  </si>
  <si>
    <t>Прочие расходы (ПСД)</t>
  </si>
  <si>
    <t>Финансовый результат</t>
  </si>
  <si>
    <t>за продукты питания</t>
  </si>
  <si>
    <t>налоги в бюджет</t>
  </si>
  <si>
    <t>прочие расходы</t>
  </si>
  <si>
    <t>финансирование с бюджета</t>
  </si>
  <si>
    <t>за счет амортизации</t>
  </si>
  <si>
    <t>родительская плата</t>
  </si>
  <si>
    <t>доп кружки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</si>
</sst>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Arial Cyr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1" fillId="0" borderId="0"/>
  </cellStyleXfs>
  <cellXfs count="85">
    <xf numFmtId="0" fontId="0" fillId="0" borderId="0" xfId="0"/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65" fontId="5" fillId="0" borderId="0" xfId="1" applyNumberFormat="1" applyFont="1" applyAlignment="1">
      <alignment horizontal="center"/>
    </xf>
    <xf numFmtId="165" fontId="2" fillId="0" borderId="0" xfId="1" applyNumberFormat="1" applyFont="1" applyFill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5" fontId="5" fillId="0" borderId="1" xfId="1" applyNumberFormat="1" applyFont="1" applyFill="1" applyBorder="1" applyAlignment="1">
      <alignment horizontal="center" vertical="center"/>
    </xf>
    <xf numFmtId="165" fontId="5" fillId="0" borderId="0" xfId="1" applyNumberFormat="1" applyFont="1" applyFill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 wrapText="1"/>
    </xf>
    <xf numFmtId="165" fontId="5" fillId="0" borderId="0" xfId="1" applyNumberFormat="1" applyFont="1" applyFill="1" applyAlignment="1">
      <alignment horizontal="center" vertical="center"/>
    </xf>
    <xf numFmtId="165" fontId="5" fillId="3" borderId="0" xfId="1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left"/>
    </xf>
    <xf numFmtId="165" fontId="5" fillId="0" borderId="1" xfId="1" applyNumberFormat="1" applyFont="1" applyFill="1" applyBorder="1" applyAlignment="1">
      <alignment horizontal="center" wrapText="1"/>
    </xf>
    <xf numFmtId="165" fontId="2" fillId="0" borderId="1" xfId="1" applyNumberFormat="1" applyFont="1" applyFill="1" applyBorder="1" applyAlignment="1">
      <alignment horizontal="center"/>
    </xf>
    <xf numFmtId="165" fontId="7" fillId="0" borderId="0" xfId="1" applyNumberFormat="1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165" fontId="7" fillId="0" borderId="0" xfId="1" applyNumberFormat="1" applyFont="1" applyFill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left" vertical="center"/>
    </xf>
    <xf numFmtId="165" fontId="8" fillId="0" borderId="1" xfId="1" applyNumberFormat="1" applyFont="1" applyFill="1" applyBorder="1" applyAlignment="1">
      <alignment horizontal="right" vertical="center"/>
    </xf>
    <xf numFmtId="165" fontId="2" fillId="4" borderId="0" xfId="1" applyNumberFormat="1" applyFont="1" applyFill="1" applyAlignment="1">
      <alignment horizontal="center"/>
    </xf>
    <xf numFmtId="165" fontId="8" fillId="0" borderId="1" xfId="1" applyNumberFormat="1" applyFont="1" applyFill="1" applyBorder="1" applyAlignment="1">
      <alignment horizontal="right"/>
    </xf>
    <xf numFmtId="164" fontId="2" fillId="0" borderId="0" xfId="1" applyNumberFormat="1" applyFont="1" applyFill="1" applyAlignment="1">
      <alignment horizontal="center" vertical="center"/>
    </xf>
    <xf numFmtId="165" fontId="6" fillId="2" borderId="1" xfId="1" applyNumberFormat="1" applyFont="1" applyFill="1" applyBorder="1" applyAlignment="1">
      <alignment horizontal="left"/>
    </xf>
    <xf numFmtId="165" fontId="5" fillId="5" borderId="1" xfId="1" applyNumberFormat="1" applyFont="1" applyFill="1" applyBorder="1" applyAlignment="1">
      <alignment horizontal="center"/>
    </xf>
    <xf numFmtId="165" fontId="5" fillId="5" borderId="1" xfId="1" applyNumberFormat="1" applyFont="1" applyFill="1" applyBorder="1" applyAlignment="1">
      <alignment horizontal="left" vertical="center"/>
    </xf>
    <xf numFmtId="165" fontId="5" fillId="5" borderId="1" xfId="1" applyNumberFormat="1" applyFont="1" applyFill="1" applyBorder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/>
    </xf>
    <xf numFmtId="165" fontId="4" fillId="0" borderId="1" xfId="1" applyNumberFormat="1" applyFont="1" applyFill="1" applyBorder="1" applyAlignment="1">
      <alignment vertical="center"/>
    </xf>
    <xf numFmtId="165" fontId="13" fillId="0" borderId="1" xfId="1" applyNumberFormat="1" applyFont="1" applyFill="1" applyBorder="1" applyAlignment="1"/>
    <xf numFmtId="165" fontId="12" fillId="0" borderId="1" xfId="1" applyNumberFormat="1" applyFont="1" applyFill="1" applyBorder="1" applyAlignment="1"/>
    <xf numFmtId="165" fontId="14" fillId="2" borderId="1" xfId="1" applyNumberFormat="1" applyFont="1" applyFill="1" applyBorder="1" applyAlignment="1">
      <alignment horizontal="center"/>
    </xf>
    <xf numFmtId="165" fontId="12" fillId="0" borderId="1" xfId="1" applyNumberFormat="1" applyFont="1" applyFill="1" applyBorder="1" applyAlignment="1">
      <alignment horizontal="center"/>
    </xf>
    <xf numFmtId="165" fontId="14" fillId="0" borderId="1" xfId="1" applyNumberFormat="1" applyFont="1" applyBorder="1" applyAlignment="1">
      <alignment horizontal="center"/>
    </xf>
    <xf numFmtId="165" fontId="12" fillId="0" borderId="1" xfId="1" applyNumberFormat="1" applyFont="1" applyBorder="1" applyAlignment="1">
      <alignment horizontal="center"/>
    </xf>
    <xf numFmtId="165" fontId="14" fillId="0" borderId="1" xfId="1" applyNumberFormat="1" applyFont="1" applyFill="1" applyBorder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 vertical="center" wrapText="1"/>
    </xf>
    <xf numFmtId="165" fontId="14" fillId="2" borderId="1" xfId="1" applyNumberFormat="1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/>
    </xf>
    <xf numFmtId="165" fontId="13" fillId="0" borderId="1" xfId="1" applyNumberFormat="1" applyFont="1" applyFill="1" applyBorder="1" applyAlignment="1">
      <alignment horizontal="left"/>
    </xf>
    <xf numFmtId="165" fontId="15" fillId="2" borderId="1" xfId="1" applyNumberFormat="1" applyFont="1" applyFill="1" applyBorder="1" applyAlignment="1">
      <alignment horizontal="center"/>
    </xf>
    <xf numFmtId="165" fontId="14" fillId="4" borderId="1" xfId="1" applyNumberFormat="1" applyFont="1" applyFill="1" applyBorder="1" applyAlignment="1">
      <alignment horizontal="center"/>
    </xf>
    <xf numFmtId="165" fontId="12" fillId="4" borderId="1" xfId="1" applyNumberFormat="1" applyFont="1" applyFill="1" applyBorder="1" applyAlignment="1">
      <alignment horizontal="left"/>
    </xf>
    <xf numFmtId="165" fontId="12" fillId="4" borderId="1" xfId="1" applyNumberFormat="1" applyFont="1" applyFill="1" applyBorder="1" applyAlignment="1">
      <alignment horizontal="center"/>
    </xf>
    <xf numFmtId="165" fontId="14" fillId="4" borderId="1" xfId="1" applyNumberFormat="1" applyFont="1" applyFill="1" applyBorder="1" applyAlignment="1">
      <alignment horizontal="center" wrapText="1"/>
    </xf>
    <xf numFmtId="165" fontId="14" fillId="5" borderId="1" xfId="1" applyNumberFormat="1" applyFont="1" applyFill="1" applyBorder="1" applyAlignment="1">
      <alignment horizontal="center"/>
    </xf>
    <xf numFmtId="165" fontId="14" fillId="0" borderId="1" xfId="1" applyNumberFormat="1" applyFont="1" applyFill="1" applyBorder="1" applyAlignment="1">
      <alignment horizontal="center"/>
    </xf>
    <xf numFmtId="165" fontId="12" fillId="0" borderId="0" xfId="1" applyNumberFormat="1" applyFont="1" applyAlignment="1">
      <alignment horizontal="center"/>
    </xf>
    <xf numFmtId="165" fontId="14" fillId="5" borderId="1" xfId="1" applyNumberFormat="1" applyFont="1" applyFill="1" applyBorder="1" applyAlignment="1">
      <alignment horizontal="center" wrapText="1"/>
    </xf>
    <xf numFmtId="165" fontId="12" fillId="4" borderId="1" xfId="1" applyNumberFormat="1" applyFont="1" applyFill="1" applyBorder="1" applyAlignment="1">
      <alignment horizontal="left" vertical="center"/>
    </xf>
    <xf numFmtId="165" fontId="16" fillId="4" borderId="1" xfId="1" applyNumberFormat="1" applyFont="1" applyFill="1" applyBorder="1" applyAlignment="1">
      <alignment horizontal="right" vertical="center"/>
    </xf>
    <xf numFmtId="165" fontId="12" fillId="4" borderId="1" xfId="1" applyNumberFormat="1" applyFont="1" applyFill="1" applyBorder="1" applyAlignment="1">
      <alignment vertical="center"/>
    </xf>
    <xf numFmtId="165" fontId="13" fillId="4" borderId="1" xfId="1" applyNumberFormat="1" applyFont="1" applyFill="1" applyBorder="1" applyAlignment="1"/>
    <xf numFmtId="165" fontId="12" fillId="4" borderId="1" xfId="1" applyNumberFormat="1" applyFont="1" applyFill="1" applyBorder="1" applyAlignment="1">
      <alignment horizontal="left" vertical="center" wrapText="1"/>
    </xf>
    <xf numFmtId="165" fontId="16" fillId="4" borderId="1" xfId="1" applyNumberFormat="1" applyFont="1" applyFill="1" applyBorder="1" applyAlignment="1">
      <alignment horizontal="right"/>
    </xf>
    <xf numFmtId="165" fontId="16" fillId="4" borderId="0" xfId="1" applyNumberFormat="1" applyFont="1" applyFill="1" applyAlignment="1">
      <alignment horizontal="center"/>
    </xf>
    <xf numFmtId="165" fontId="17" fillId="4" borderId="1" xfId="1" applyNumberFormat="1" applyFont="1" applyFill="1" applyBorder="1" applyAlignment="1">
      <alignment horizontal="left"/>
    </xf>
    <xf numFmtId="165" fontId="13" fillId="4" borderId="1" xfId="1" applyNumberFormat="1" applyFont="1" applyFill="1" applyBorder="1" applyAlignment="1">
      <alignment horizontal="center"/>
    </xf>
    <xf numFmtId="165" fontId="13" fillId="4" borderId="1" xfId="1" applyNumberFormat="1" applyFont="1" applyFill="1" applyBorder="1" applyAlignment="1">
      <alignment horizontal="left"/>
    </xf>
    <xf numFmtId="165" fontId="14" fillId="4" borderId="1" xfId="1" applyNumberFormat="1" applyFont="1" applyFill="1" applyBorder="1" applyAlignment="1">
      <alignment horizontal="left" vertical="center"/>
    </xf>
    <xf numFmtId="165" fontId="17" fillId="4" borderId="1" xfId="1" applyNumberFormat="1" applyFont="1" applyFill="1" applyBorder="1" applyAlignment="1">
      <alignment horizontal="center" vertical="center"/>
    </xf>
    <xf numFmtId="165" fontId="12" fillId="4" borderId="0" xfId="1" applyNumberFormat="1" applyFont="1" applyFill="1" applyAlignment="1">
      <alignment horizontal="center" vertical="center"/>
    </xf>
    <xf numFmtId="165" fontId="12" fillId="4" borderId="0" xfId="1" applyNumberFormat="1" applyFont="1" applyFill="1" applyBorder="1" applyAlignment="1">
      <alignment horizontal="center" vertical="center"/>
    </xf>
    <xf numFmtId="165" fontId="12" fillId="4" borderId="0" xfId="1" applyNumberFormat="1" applyFont="1" applyFill="1" applyAlignment="1">
      <alignment horizontal="center"/>
    </xf>
    <xf numFmtId="165" fontId="12" fillId="4" borderId="0" xfId="1" applyNumberFormat="1" applyFont="1" applyFill="1" applyBorder="1" applyAlignment="1">
      <alignment horizontal="center"/>
    </xf>
    <xf numFmtId="165" fontId="5" fillId="4" borderId="0" xfId="1" applyNumberFormat="1" applyFont="1" applyFill="1" applyAlignment="1">
      <alignment horizontal="center"/>
    </xf>
    <xf numFmtId="165" fontId="15" fillId="4" borderId="1" xfId="1" applyNumberFormat="1" applyFont="1" applyFill="1" applyBorder="1" applyAlignment="1">
      <alignment horizontal="center"/>
    </xf>
    <xf numFmtId="165" fontId="6" fillId="0" borderId="1" xfId="1" applyNumberFormat="1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center" wrapText="1"/>
    </xf>
    <xf numFmtId="165" fontId="2" fillId="0" borderId="1" xfId="1" applyNumberFormat="1" applyFont="1" applyFill="1" applyBorder="1" applyAlignment="1">
      <alignment vertical="center"/>
    </xf>
    <xf numFmtId="165" fontId="6" fillId="0" borderId="1" xfId="1" applyNumberFormat="1" applyFont="1" applyFill="1" applyBorder="1" applyAlignment="1"/>
    <xf numFmtId="165" fontId="2" fillId="0" borderId="1" xfId="1" applyNumberFormat="1" applyFont="1" applyFill="1" applyBorder="1" applyAlignment="1"/>
    <xf numFmtId="165" fontId="12" fillId="5" borderId="1" xfId="1" applyNumberFormat="1" applyFont="1" applyFill="1" applyBorder="1" applyAlignment="1">
      <alignment horizontal="center"/>
    </xf>
    <xf numFmtId="165" fontId="13" fillId="5" borderId="1" xfId="1" applyNumberFormat="1" applyFont="1" applyFill="1" applyBorder="1" applyAlignment="1">
      <alignment horizontal="center"/>
    </xf>
    <xf numFmtId="165" fontId="14" fillId="6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 2" xfId="2"/>
    <cellStyle name="Обычный 2 2 2" xfId="3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nadyrova\Desktop\&#1055;&#1051;&#1040;&#1053;%20&#1056;&#1040;&#1047;&#1042;&#1048;&#1058;&#1048;&#1071;\2019\&#1088;&#1072;&#1089;%20&#1085;&#1072;%20&#1087;&#1083;&#1072;&#1085;%20&#1088;&#1072;&#1079;%202019%20&#1092;&#1080;&#1085;&#1072;&#1083;%20&#1074;&#1077;&#1088;&#1089;&#1080;&#1103;%2011.11.18%20(+&#1089;&#1084;&#1088;,%20&#1076;&#1079;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П% 1.1"/>
      <sheetName val="РЕАЛ Ф-2 ЧИСТ"/>
      <sheetName val="РЕАЛ -Ф3"/>
      <sheetName val="Ф-2  "/>
      <sheetName val="Ф-3 (НДС)"/>
      <sheetName val="Ф-1"/>
      <sheetName val="График смр ф-2"/>
      <sheetName val="График СМР ф-3"/>
      <sheetName val="канц 2.1.1."/>
      <sheetName val="картридж 2.1.2"/>
      <sheetName val="пр мат 2.1.3"/>
      <sheetName val="ар оф 2.3."/>
      <sheetName val="обслуж и рем 2.6"/>
      <sheetName val="расх авто 2.4."/>
      <sheetName val="комунальн 2.7"/>
      <sheetName val="налоги"/>
      <sheetName val="инф усл 2.10. - 2.1.3."/>
      <sheetName val="страхование 2.14"/>
      <sheetName val="связь 2.15."/>
      <sheetName val="прочие 2.18"/>
      <sheetName val="4.1. НМА"/>
      <sheetName val="ОС 4.2. 2.8. 2.9."/>
      <sheetName val="расх по реклами"/>
      <sheetName val="Ф-3  "/>
      <sheetName val="отопл"/>
      <sheetName val="ээ"/>
      <sheetName val="ДЗ"/>
      <sheetName val="1111112133"/>
    </sheetNames>
    <sheetDataSet>
      <sheetData sheetId="0">
        <row r="18">
          <cell r="D18">
            <v>9500000</v>
          </cell>
        </row>
      </sheetData>
      <sheetData sheetId="1"/>
      <sheetData sheetId="2">
        <row r="14">
          <cell r="G14">
            <v>26155.886999999999</v>
          </cell>
        </row>
      </sheetData>
      <sheetData sheetId="3">
        <row r="5">
          <cell r="G5">
            <v>6145.6542680093735</v>
          </cell>
        </row>
      </sheetData>
      <sheetData sheetId="4"/>
      <sheetData sheetId="5"/>
      <sheetData sheetId="6">
        <row r="4">
          <cell r="M4">
            <v>330.67737074285697</v>
          </cell>
        </row>
      </sheetData>
      <sheetData sheetId="7">
        <row r="25">
          <cell r="N25">
            <v>0</v>
          </cell>
        </row>
      </sheetData>
      <sheetData sheetId="8">
        <row r="46">
          <cell r="H46">
            <v>1936473.1823979591</v>
          </cell>
        </row>
      </sheetData>
      <sheetData sheetId="9">
        <row r="11">
          <cell r="G11">
            <v>661562.49999999988</v>
          </cell>
        </row>
      </sheetData>
      <sheetData sheetId="10">
        <row r="7">
          <cell r="F7">
            <v>55635.714285714283</v>
          </cell>
        </row>
      </sheetData>
      <sheetData sheetId="11">
        <row r="5">
          <cell r="G5">
            <v>32833800</v>
          </cell>
        </row>
      </sheetData>
      <sheetData sheetId="12">
        <row r="11">
          <cell r="F11">
            <v>1336361.6000000001</v>
          </cell>
        </row>
      </sheetData>
      <sheetData sheetId="13">
        <row r="6">
          <cell r="F6">
            <v>16200000</v>
          </cell>
        </row>
      </sheetData>
      <sheetData sheetId="14">
        <row r="12">
          <cell r="F12">
            <v>1003713.7532985453</v>
          </cell>
        </row>
      </sheetData>
      <sheetData sheetId="15">
        <row r="7">
          <cell r="F7">
            <v>1500000</v>
          </cell>
        </row>
      </sheetData>
      <sheetData sheetId="16">
        <row r="4">
          <cell r="D4">
            <v>792750</v>
          </cell>
        </row>
      </sheetData>
      <sheetData sheetId="17">
        <row r="1">
          <cell r="C1" t="str">
            <v xml:space="preserve"> Страхование</v>
          </cell>
        </row>
      </sheetData>
      <sheetData sheetId="18">
        <row r="8">
          <cell r="E8">
            <v>1744000</v>
          </cell>
        </row>
      </sheetData>
      <sheetData sheetId="19">
        <row r="5">
          <cell r="G5">
            <v>320000</v>
          </cell>
        </row>
        <row r="6">
          <cell r="C6" t="str">
            <v>Очищенная вода питьевая, 19 л.</v>
          </cell>
        </row>
        <row r="7">
          <cell r="C7" t="str">
            <v>Нотариальные услуги</v>
          </cell>
        </row>
      </sheetData>
      <sheetData sheetId="20"/>
      <sheetData sheetId="21">
        <row r="24">
          <cell r="F24">
            <v>2500000</v>
          </cell>
        </row>
      </sheetData>
      <sheetData sheetId="22">
        <row r="3">
          <cell r="G3">
            <v>15000000</v>
          </cell>
        </row>
        <row r="6">
          <cell r="C6" t="str">
            <v>Расходы по соц и медиа рекламе</v>
          </cell>
        </row>
      </sheetData>
      <sheetData sheetId="23">
        <row r="15">
          <cell r="C15">
            <v>161.3727651998299</v>
          </cell>
        </row>
        <row r="49">
          <cell r="B49" t="str">
            <v>Расходы по вознаграждению</v>
          </cell>
        </row>
        <row r="50">
          <cell r="B50" t="str">
            <v>Расходы по реализации</v>
          </cell>
        </row>
      </sheetData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3"/>
  <sheetViews>
    <sheetView tabSelected="1" view="pageBreakPreview" topLeftCell="D3" zoomScaleNormal="100" zoomScaleSheetLayoutView="100" workbookViewId="0">
      <selection activeCell="Q43" sqref="Q43"/>
    </sheetView>
  </sheetViews>
  <sheetFormatPr defaultRowHeight="12.75" outlineLevelRow="1" outlineLevelCol="1" x14ac:dyDescent="0.2"/>
  <cols>
    <col min="1" max="1" width="4.85546875" style="1" hidden="1" customWidth="1"/>
    <col min="2" max="2" width="33.85546875" style="1" hidden="1" customWidth="1"/>
    <col min="3" max="3" width="13.140625" style="4" hidden="1" customWidth="1" collapsed="1"/>
    <col min="4" max="4" width="3.85546875" style="1" customWidth="1"/>
    <col min="5" max="5" width="25.42578125" style="1" customWidth="1"/>
    <col min="6" max="6" width="12.85546875" style="1" hidden="1" customWidth="1" outlineLevel="1"/>
    <col min="7" max="7" width="15.7109375" style="1" hidden="1" customWidth="1" outlineLevel="1"/>
    <col min="8" max="8" width="14.7109375" style="1" hidden="1" customWidth="1" outlineLevel="1"/>
    <col min="9" max="9" width="14.140625" style="1" hidden="1" customWidth="1" outlineLevel="1"/>
    <col min="10" max="10" width="11.140625" style="1" hidden="1" customWidth="1" outlineLevel="1"/>
    <col min="11" max="11" width="17" style="1" hidden="1" customWidth="1" outlineLevel="1"/>
    <col min="12" max="12" width="15.7109375" style="1" hidden="1" customWidth="1" outlineLevel="1"/>
    <col min="13" max="13" width="17.7109375" style="1" hidden="1" customWidth="1" outlineLevel="1"/>
    <col min="14" max="14" width="16.140625" style="1" hidden="1" customWidth="1" outlineLevel="1"/>
    <col min="15" max="15" width="16.28515625" style="1" hidden="1" customWidth="1" outlineLevel="1" collapsed="1"/>
    <col min="16" max="16" width="14.7109375" style="1" hidden="1" customWidth="1" outlineLevel="1"/>
    <col min="17" max="17" width="15.85546875" style="1" hidden="1" customWidth="1" outlineLevel="1"/>
    <col min="18" max="18" width="15.28515625" style="4" customWidth="1" collapsed="1"/>
    <col min="19" max="19" width="13.140625" style="5" customWidth="1"/>
    <col min="20" max="16384" width="9.140625" style="1"/>
  </cols>
  <sheetData>
    <row r="1" spans="1:19" ht="15.75" x14ac:dyDescent="0.2">
      <c r="C1" s="1"/>
      <c r="D1" s="84" t="s">
        <v>0</v>
      </c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2"/>
    </row>
    <row r="2" spans="1:19" ht="15.75" x14ac:dyDescent="0.25">
      <c r="B2" s="3"/>
      <c r="E2" s="3"/>
      <c r="S2" s="2"/>
    </row>
    <row r="3" spans="1:19" x14ac:dyDescent="0.2">
      <c r="A3" s="6" t="s">
        <v>1</v>
      </c>
      <c r="B3" s="7"/>
      <c r="C3" s="8" t="s">
        <v>2</v>
      </c>
      <c r="D3" s="41" t="s">
        <v>1</v>
      </c>
      <c r="E3" s="42"/>
      <c r="F3" s="43" t="s">
        <v>3</v>
      </c>
      <c r="G3" s="43" t="s">
        <v>4</v>
      </c>
      <c r="H3" s="43" t="s">
        <v>5</v>
      </c>
      <c r="I3" s="44" t="s">
        <v>6</v>
      </c>
      <c r="J3" s="44" t="s">
        <v>7</v>
      </c>
      <c r="K3" s="44" t="s">
        <v>8</v>
      </c>
      <c r="L3" s="43" t="s">
        <v>9</v>
      </c>
      <c r="M3" s="43" t="s">
        <v>10</v>
      </c>
      <c r="N3" s="43" t="s">
        <v>11</v>
      </c>
      <c r="O3" s="44" t="s">
        <v>12</v>
      </c>
      <c r="P3" s="44" t="s">
        <v>13</v>
      </c>
      <c r="Q3" s="44" t="s">
        <v>14</v>
      </c>
      <c r="R3" s="43" t="s">
        <v>2</v>
      </c>
      <c r="S3" s="2"/>
    </row>
    <row r="4" spans="1:19" s="13" customFormat="1" x14ac:dyDescent="0.2">
      <c r="A4" s="10" t="s">
        <v>15</v>
      </c>
      <c r="B4" s="10" t="s">
        <v>16</v>
      </c>
      <c r="C4" s="11">
        <f>C5</f>
        <v>408735</v>
      </c>
      <c r="D4" s="39" t="s">
        <v>15</v>
      </c>
      <c r="E4" s="39" t="s">
        <v>16</v>
      </c>
      <c r="F4" s="39">
        <f>F5+F6+F7+F8</f>
        <v>15328344</v>
      </c>
      <c r="G4" s="39">
        <f t="shared" ref="G4:Q4" si="0">G5+G6+G7+G8</f>
        <v>15843931</v>
      </c>
      <c r="H4" s="39">
        <f t="shared" si="0"/>
        <v>15211859</v>
      </c>
      <c r="I4" s="39">
        <f t="shared" si="0"/>
        <v>15772283</v>
      </c>
      <c r="J4" s="39">
        <f t="shared" si="0"/>
        <v>15427650</v>
      </c>
      <c r="K4" s="39">
        <f t="shared" si="0"/>
        <v>16304997</v>
      </c>
      <c r="L4" s="39">
        <f t="shared" si="0"/>
        <v>14789652</v>
      </c>
      <c r="M4" s="39">
        <f t="shared" si="0"/>
        <v>15736423</v>
      </c>
      <c r="N4" s="39">
        <f t="shared" si="0"/>
        <v>14489419</v>
      </c>
      <c r="O4" s="39">
        <f t="shared" si="0"/>
        <v>15487975</v>
      </c>
      <c r="P4" s="39">
        <f t="shared" si="0"/>
        <v>15794723</v>
      </c>
      <c r="Q4" s="39">
        <f t="shared" si="0"/>
        <v>16394048</v>
      </c>
      <c r="R4" s="45">
        <f>R5+R6+R7+R8</f>
        <v>186581304</v>
      </c>
      <c r="S4" s="12"/>
    </row>
    <row r="5" spans="1:19" s="5" customFormat="1" x14ac:dyDescent="0.2">
      <c r="A5" s="14" t="s">
        <v>17</v>
      </c>
      <c r="B5" s="15" t="s">
        <v>18</v>
      </c>
      <c r="C5" s="16">
        <v>408735</v>
      </c>
      <c r="D5" s="46"/>
      <c r="E5" s="38" t="s">
        <v>95</v>
      </c>
      <c r="F5" s="77">
        <f>F14+F16+F17+F26+F27+F28+F31+F32+F34+F36+F37+F38+F40+F42+F50</f>
        <v>8565153</v>
      </c>
      <c r="G5" s="77">
        <f t="shared" ref="G5:Q5" si="1">G14+G16+G17+G26+G27+G28+G31+G32+G34+G36+G37+G38+G40+G42+G50</f>
        <v>9080740</v>
      </c>
      <c r="H5" s="77">
        <f t="shared" si="1"/>
        <v>8448668</v>
      </c>
      <c r="I5" s="77">
        <f t="shared" si="1"/>
        <v>9009092</v>
      </c>
      <c r="J5" s="77">
        <f t="shared" si="1"/>
        <v>8664459</v>
      </c>
      <c r="K5" s="77">
        <f t="shared" si="1"/>
        <v>9541806</v>
      </c>
      <c r="L5" s="77">
        <f t="shared" si="1"/>
        <v>8026461</v>
      </c>
      <c r="M5" s="77">
        <f t="shared" si="1"/>
        <v>8973232</v>
      </c>
      <c r="N5" s="77">
        <f t="shared" si="1"/>
        <v>7726228</v>
      </c>
      <c r="O5" s="77">
        <f t="shared" si="1"/>
        <v>8724784</v>
      </c>
      <c r="P5" s="77">
        <f t="shared" si="1"/>
        <v>9031532</v>
      </c>
      <c r="Q5" s="77">
        <f t="shared" si="1"/>
        <v>9630853</v>
      </c>
      <c r="R5" s="57">
        <f>F5+G5+H5+I5+J5+K5+L5+M5+N5+O5+P5+Q5</f>
        <v>105423008</v>
      </c>
      <c r="S5" s="2"/>
    </row>
    <row r="6" spans="1:19" s="5" customFormat="1" x14ac:dyDescent="0.2">
      <c r="A6" s="14" t="s">
        <v>19</v>
      </c>
      <c r="B6" s="15"/>
      <c r="C6" s="16">
        <v>0</v>
      </c>
      <c r="D6" s="47"/>
      <c r="E6" s="37" t="s">
        <v>97</v>
      </c>
      <c r="F6" s="76">
        <v>4343333</v>
      </c>
      <c r="G6" s="76">
        <v>4343333</v>
      </c>
      <c r="H6" s="76">
        <v>4343333</v>
      </c>
      <c r="I6" s="76">
        <v>4343333</v>
      </c>
      <c r="J6" s="76">
        <v>4343333</v>
      </c>
      <c r="K6" s="76">
        <v>4343333</v>
      </c>
      <c r="L6" s="76">
        <v>4343333</v>
      </c>
      <c r="M6" s="76">
        <v>4343333</v>
      </c>
      <c r="N6" s="76">
        <v>4343333</v>
      </c>
      <c r="O6" s="76">
        <v>4343333</v>
      </c>
      <c r="P6" s="76">
        <v>4343333</v>
      </c>
      <c r="Q6" s="76">
        <v>4343337</v>
      </c>
      <c r="R6" s="57">
        <f t="shared" ref="R6:R7" si="2">F6+G6+H6+I6+J6+K6+L6+M6+N6+O6+P6+Q6</f>
        <v>52120000</v>
      </c>
      <c r="S6" s="2" t="s">
        <v>40</v>
      </c>
    </row>
    <row r="7" spans="1:19" s="5" customFormat="1" x14ac:dyDescent="0.2">
      <c r="A7" s="14"/>
      <c r="B7" s="15"/>
      <c r="C7" s="16"/>
      <c r="D7" s="47"/>
      <c r="E7" s="48" t="s">
        <v>98</v>
      </c>
      <c r="F7" s="17">
        <v>540000</v>
      </c>
      <c r="G7" s="17">
        <v>540000</v>
      </c>
      <c r="H7" s="17">
        <v>540000</v>
      </c>
      <c r="I7" s="17">
        <v>540000</v>
      </c>
      <c r="J7" s="17">
        <v>540000</v>
      </c>
      <c r="K7" s="17">
        <v>540000</v>
      </c>
      <c r="L7" s="17">
        <v>540000</v>
      </c>
      <c r="M7" s="17">
        <v>540000</v>
      </c>
      <c r="N7" s="17">
        <v>540000</v>
      </c>
      <c r="O7" s="17">
        <v>540000</v>
      </c>
      <c r="P7" s="17">
        <v>540000</v>
      </c>
      <c r="Q7" s="17">
        <v>540000</v>
      </c>
      <c r="R7" s="57">
        <f t="shared" si="2"/>
        <v>6480000</v>
      </c>
      <c r="S7" s="2"/>
    </row>
    <row r="8" spans="1:19" s="5" customFormat="1" x14ac:dyDescent="0.2">
      <c r="A8" s="14"/>
      <c r="B8" s="15"/>
      <c r="C8" s="16"/>
      <c r="D8" s="47"/>
      <c r="E8" s="48" t="s">
        <v>96</v>
      </c>
      <c r="F8" s="52">
        <v>1879858</v>
      </c>
      <c r="G8" s="52">
        <v>1879858</v>
      </c>
      <c r="H8" s="52">
        <v>1879858</v>
      </c>
      <c r="I8" s="52">
        <v>1879858</v>
      </c>
      <c r="J8" s="52">
        <v>1879858</v>
      </c>
      <c r="K8" s="52">
        <v>1879858</v>
      </c>
      <c r="L8" s="52">
        <v>1879858</v>
      </c>
      <c r="M8" s="52">
        <v>1879858</v>
      </c>
      <c r="N8" s="52">
        <v>1879858</v>
      </c>
      <c r="O8" s="52">
        <v>1879858</v>
      </c>
      <c r="P8" s="52">
        <v>1879858</v>
      </c>
      <c r="Q8" s="52">
        <v>1879858</v>
      </c>
      <c r="R8" s="53">
        <f>SUM(F8:Q8)</f>
        <v>22558296</v>
      </c>
      <c r="S8" s="2"/>
    </row>
    <row r="9" spans="1:19" s="18" customFormat="1" ht="13.5" x14ac:dyDescent="0.25">
      <c r="A9" s="19"/>
      <c r="B9" s="20"/>
      <c r="C9" s="11">
        <v>0</v>
      </c>
      <c r="D9" s="39" t="s">
        <v>20</v>
      </c>
      <c r="E9" s="39" t="s">
        <v>21</v>
      </c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53"/>
      <c r="S9" s="21"/>
    </row>
    <row r="10" spans="1:19" s="18" customFormat="1" ht="13.5" x14ac:dyDescent="0.25">
      <c r="A10" s="19"/>
      <c r="B10" s="20"/>
      <c r="C10" s="11"/>
      <c r="D10" s="50"/>
      <c r="E10" s="51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3"/>
      <c r="S10" s="21"/>
    </row>
    <row r="11" spans="1:19" s="18" customFormat="1" ht="13.5" x14ac:dyDescent="0.25">
      <c r="A11" s="19"/>
      <c r="B11" s="20"/>
      <c r="C11" s="11"/>
      <c r="D11" s="39" t="s">
        <v>22</v>
      </c>
      <c r="E11" s="39" t="s">
        <v>23</v>
      </c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5"/>
      <c r="S11" s="21"/>
    </row>
    <row r="12" spans="1:19" s="13" customFormat="1" x14ac:dyDescent="0.2">
      <c r="A12" s="10" t="s">
        <v>20</v>
      </c>
      <c r="B12" s="10" t="s">
        <v>24</v>
      </c>
      <c r="C12" s="10">
        <v>176544</v>
      </c>
      <c r="D12" s="39" t="s">
        <v>25</v>
      </c>
      <c r="E12" s="39" t="s">
        <v>24</v>
      </c>
      <c r="F12" s="83">
        <f>F14+F16+F17+F25+F20+F21+F26+F27+F31+F32+F34+F36+F37+F38+F42+F53</f>
        <v>10445011</v>
      </c>
      <c r="G12" s="83">
        <f t="shared" ref="G12" si="3">G14+G16+G17+G25+G20+G21+G26+G27+G31+G32+G34+G36+G37+G38+G42+G53</f>
        <v>10960598</v>
      </c>
      <c r="H12" s="83">
        <f>H14+H15+H16+H18+H20+H21+H25+H26+H27+H28+H31+H32+H34+H36+H37+H38+H40+H43+H46+H51</f>
        <v>13967089</v>
      </c>
      <c r="I12" s="83">
        <f t="shared" ref="I12:Q12" si="4">I14+I15+I16+I18+I20+I21+I25+I26+I27+I28+I31+I32+I34+I36+I37+I38+I40+I43+I46+I51</f>
        <v>14527513</v>
      </c>
      <c r="J12" s="83">
        <f t="shared" si="4"/>
        <v>14182880</v>
      </c>
      <c r="K12" s="83">
        <f t="shared" si="4"/>
        <v>15060227</v>
      </c>
      <c r="L12" s="83">
        <f t="shared" si="4"/>
        <v>13544882</v>
      </c>
      <c r="M12" s="83">
        <f t="shared" si="4"/>
        <v>14491653</v>
      </c>
      <c r="N12" s="83">
        <f t="shared" si="4"/>
        <v>13244649</v>
      </c>
      <c r="O12" s="83">
        <f t="shared" si="4"/>
        <v>14243205</v>
      </c>
      <c r="P12" s="83">
        <f t="shared" si="4"/>
        <v>14549953</v>
      </c>
      <c r="Q12" s="83">
        <f t="shared" si="4"/>
        <v>15149272</v>
      </c>
      <c r="R12" s="39">
        <f>SUM(F12:Q12)</f>
        <v>164366932</v>
      </c>
      <c r="S12" s="12"/>
    </row>
    <row r="13" spans="1:19" s="9" customFormat="1" x14ac:dyDescent="0.2">
      <c r="A13" s="14" t="s">
        <v>26</v>
      </c>
      <c r="B13" s="15" t="s">
        <v>27</v>
      </c>
      <c r="C13" s="16"/>
      <c r="D13" s="46"/>
      <c r="E13" s="58" t="s">
        <v>27</v>
      </c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50">
        <f>F13+G13+H13+I13+J13+K13+L13+M13+N13+O13+P13+Q13</f>
        <v>0</v>
      </c>
      <c r="S13" s="12"/>
    </row>
    <row r="14" spans="1:19" s="9" customFormat="1" outlineLevel="1" x14ac:dyDescent="0.2">
      <c r="A14" s="14" t="s">
        <v>28</v>
      </c>
      <c r="B14" s="25" t="s">
        <v>29</v>
      </c>
      <c r="C14" s="16"/>
      <c r="D14" s="46"/>
      <c r="E14" s="59" t="s">
        <v>29</v>
      </c>
      <c r="F14" s="78">
        <v>407847</v>
      </c>
      <c r="G14" s="78">
        <v>407847</v>
      </c>
      <c r="H14" s="78"/>
      <c r="I14" s="78"/>
      <c r="J14" s="78"/>
      <c r="K14" s="78"/>
      <c r="L14" s="78"/>
      <c r="M14" s="78">
        <v>407847</v>
      </c>
      <c r="N14" s="78">
        <v>407847</v>
      </c>
      <c r="O14" s="78">
        <v>407847</v>
      </c>
      <c r="P14" s="78">
        <v>407847</v>
      </c>
      <c r="Q14" s="78">
        <v>407847</v>
      </c>
      <c r="R14" s="81">
        <f>F14+G14+H14+I14+J14+K14+L14+M14+N14+O14+P14+Q14</f>
        <v>2854929</v>
      </c>
      <c r="S14" s="12"/>
    </row>
    <row r="15" spans="1:19" s="9" customFormat="1" outlineLevel="1" x14ac:dyDescent="0.2">
      <c r="A15" s="14" t="s">
        <v>30</v>
      </c>
      <c r="B15" s="25" t="s">
        <v>31</v>
      </c>
      <c r="C15" s="16"/>
      <c r="D15" s="46"/>
      <c r="E15" s="59" t="s">
        <v>31</v>
      </c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52">
        <f t="shared" ref="R15:R45" si="5">F15+G15+H15+I15+J15+K15+L15+M15+N15+O15+P15+Q15</f>
        <v>0</v>
      </c>
      <c r="S15" s="12"/>
    </row>
    <row r="16" spans="1:19" s="9" customFormat="1" outlineLevel="1" x14ac:dyDescent="0.2">
      <c r="A16" s="14" t="s">
        <v>32</v>
      </c>
      <c r="B16" s="25" t="s">
        <v>33</v>
      </c>
      <c r="C16" s="16"/>
      <c r="D16" s="46"/>
      <c r="E16" s="59" t="s">
        <v>33</v>
      </c>
      <c r="F16" s="60">
        <v>657838</v>
      </c>
      <c r="G16" s="60">
        <v>1053417</v>
      </c>
      <c r="H16" s="60"/>
      <c r="I16" s="60"/>
      <c r="J16" s="60"/>
      <c r="K16" s="60"/>
      <c r="L16" s="60"/>
      <c r="M16" s="60">
        <v>1053417</v>
      </c>
      <c r="N16" s="60">
        <v>1053417</v>
      </c>
      <c r="O16" s="60">
        <v>1053417</v>
      </c>
      <c r="P16" s="60">
        <v>1053417</v>
      </c>
      <c r="Q16" s="60">
        <v>1053417</v>
      </c>
      <c r="R16" s="81">
        <f t="shared" si="5"/>
        <v>6978340</v>
      </c>
      <c r="S16" s="12"/>
    </row>
    <row r="17" spans="1:19" s="9" customFormat="1" x14ac:dyDescent="0.2">
      <c r="A17" s="14" t="s">
        <v>34</v>
      </c>
      <c r="B17" s="24" t="s">
        <v>35</v>
      </c>
      <c r="C17" s="16"/>
      <c r="D17" s="46"/>
      <c r="E17" s="58" t="s">
        <v>35</v>
      </c>
      <c r="F17" s="81">
        <v>5530500</v>
      </c>
      <c r="G17" s="81">
        <v>5550500</v>
      </c>
      <c r="H17" s="81">
        <f t="shared" ref="H17:P17" si="6">H18+H19+H20+H21+H22</f>
        <v>6379700</v>
      </c>
      <c r="I17" s="81">
        <f t="shared" si="6"/>
        <v>6764874</v>
      </c>
      <c r="J17" s="81">
        <f t="shared" si="6"/>
        <v>6595341</v>
      </c>
      <c r="K17" s="81">
        <f t="shared" si="6"/>
        <v>7472838</v>
      </c>
      <c r="L17" s="81">
        <f t="shared" si="6"/>
        <v>5953243</v>
      </c>
      <c r="M17" s="81">
        <f t="shared" si="6"/>
        <v>5543000</v>
      </c>
      <c r="N17" s="81">
        <f t="shared" si="6"/>
        <v>4207988</v>
      </c>
      <c r="O17" s="81">
        <f t="shared" si="6"/>
        <v>5119302</v>
      </c>
      <c r="P17" s="81">
        <f t="shared" si="6"/>
        <v>5501500</v>
      </c>
      <c r="Q17" s="81">
        <v>5993857</v>
      </c>
      <c r="R17" s="81">
        <f t="shared" si="5"/>
        <v>70612643</v>
      </c>
      <c r="S17" s="12"/>
    </row>
    <row r="18" spans="1:19" s="9" customFormat="1" outlineLevel="1" x14ac:dyDescent="0.2">
      <c r="A18" s="14" t="s">
        <v>36</v>
      </c>
      <c r="B18" s="25" t="s">
        <v>37</v>
      </c>
      <c r="C18" s="16"/>
      <c r="D18" s="46"/>
      <c r="E18" s="59" t="s">
        <v>37</v>
      </c>
      <c r="F18" s="79">
        <v>5530500</v>
      </c>
      <c r="G18" s="79">
        <v>5550500</v>
      </c>
      <c r="H18" s="79">
        <v>6010800</v>
      </c>
      <c r="I18" s="79">
        <v>6203387</v>
      </c>
      <c r="J18" s="79">
        <v>5650041</v>
      </c>
      <c r="K18" s="79">
        <v>6557369</v>
      </c>
      <c r="L18" s="79">
        <v>5014756</v>
      </c>
      <c r="M18" s="79">
        <v>5543000</v>
      </c>
      <c r="N18" s="79">
        <v>4207988</v>
      </c>
      <c r="O18" s="79">
        <v>5119302</v>
      </c>
      <c r="P18" s="79">
        <v>5501500</v>
      </c>
      <c r="Q18" s="79">
        <v>5993857</v>
      </c>
      <c r="R18" s="81">
        <f t="shared" si="5"/>
        <v>66883000</v>
      </c>
      <c r="S18" s="12"/>
    </row>
    <row r="19" spans="1:19" s="9" customFormat="1" outlineLevel="1" x14ac:dyDescent="0.2">
      <c r="A19" s="14" t="s">
        <v>38</v>
      </c>
      <c r="B19" s="25" t="s">
        <v>39</v>
      </c>
      <c r="C19" s="16"/>
      <c r="D19" s="46"/>
      <c r="E19" s="59" t="s">
        <v>39</v>
      </c>
      <c r="F19" s="79"/>
      <c r="G19" s="78"/>
      <c r="H19" s="78"/>
      <c r="I19" s="78"/>
      <c r="J19" s="78"/>
      <c r="K19" s="78"/>
      <c r="L19" s="78"/>
      <c r="M19" s="78"/>
      <c r="N19" s="78"/>
      <c r="O19" s="79"/>
      <c r="P19" s="78"/>
      <c r="Q19" s="78"/>
      <c r="R19" s="81">
        <f t="shared" si="5"/>
        <v>0</v>
      </c>
      <c r="S19" s="12"/>
    </row>
    <row r="20" spans="1:19" s="9" customFormat="1" outlineLevel="1" x14ac:dyDescent="0.2">
      <c r="A20" s="14" t="s">
        <v>41</v>
      </c>
      <c r="B20" s="25" t="s">
        <v>42</v>
      </c>
      <c r="C20" s="16"/>
      <c r="D20" s="46"/>
      <c r="E20" s="59" t="s">
        <v>42</v>
      </c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81">
        <f t="shared" si="5"/>
        <v>0</v>
      </c>
      <c r="S20" s="12"/>
    </row>
    <row r="21" spans="1:19" s="9" customFormat="1" outlineLevel="1" x14ac:dyDescent="0.2">
      <c r="A21" s="14" t="s">
        <v>43</v>
      </c>
      <c r="B21" s="25" t="s">
        <v>44</v>
      </c>
      <c r="C21" s="16"/>
      <c r="D21" s="46"/>
      <c r="E21" s="59" t="s">
        <v>44</v>
      </c>
      <c r="F21" s="79"/>
      <c r="G21" s="79"/>
      <c r="H21" s="79">
        <v>368900</v>
      </c>
      <c r="I21" s="79">
        <v>561487</v>
      </c>
      <c r="J21" s="79">
        <v>945300</v>
      </c>
      <c r="K21" s="79">
        <v>915469</v>
      </c>
      <c r="L21" s="79">
        <v>938487</v>
      </c>
      <c r="M21" s="79"/>
      <c r="N21" s="79"/>
      <c r="O21" s="79"/>
      <c r="P21" s="79"/>
      <c r="Q21" s="79"/>
      <c r="R21" s="81">
        <f t="shared" si="5"/>
        <v>3729643</v>
      </c>
      <c r="S21" s="12"/>
    </row>
    <row r="22" spans="1:19" s="9" customFormat="1" outlineLevel="1" x14ac:dyDescent="0.2">
      <c r="A22" s="14" t="s">
        <v>45</v>
      </c>
      <c r="B22" s="25" t="s">
        <v>46</v>
      </c>
      <c r="C22" s="16"/>
      <c r="D22" s="46"/>
      <c r="E22" s="59" t="s">
        <v>46</v>
      </c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>
        <f t="shared" si="5"/>
        <v>0</v>
      </c>
      <c r="S22" s="12"/>
    </row>
    <row r="23" spans="1:19" s="9" customFormat="1" x14ac:dyDescent="0.2">
      <c r="A23" s="14" t="s">
        <v>47</v>
      </c>
      <c r="B23" s="15" t="s">
        <v>48</v>
      </c>
      <c r="C23" s="16"/>
      <c r="D23" s="46"/>
      <c r="E23" s="58" t="s">
        <v>48</v>
      </c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>
        <f t="shared" si="5"/>
        <v>0</v>
      </c>
      <c r="S23" s="12"/>
    </row>
    <row r="24" spans="1:19" s="9" customFormat="1" x14ac:dyDescent="0.2">
      <c r="A24" s="14" t="s">
        <v>49</v>
      </c>
      <c r="B24" s="15" t="s">
        <v>50</v>
      </c>
      <c r="C24" s="16"/>
      <c r="D24" s="46"/>
      <c r="E24" s="58" t="s">
        <v>50</v>
      </c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>
        <f t="shared" si="5"/>
        <v>0</v>
      </c>
      <c r="S24" s="12"/>
    </row>
    <row r="25" spans="1:19" s="5" customFormat="1" x14ac:dyDescent="0.2">
      <c r="A25" s="14" t="s">
        <v>51</v>
      </c>
      <c r="B25" s="24" t="s">
        <v>52</v>
      </c>
      <c r="C25" s="16"/>
      <c r="D25" s="46"/>
      <c r="E25" s="58" t="s">
        <v>52</v>
      </c>
      <c r="F25" s="52">
        <v>1879858</v>
      </c>
      <c r="G25" s="52">
        <v>1879858</v>
      </c>
      <c r="H25" s="52">
        <v>1879858</v>
      </c>
      <c r="I25" s="52">
        <v>1879858</v>
      </c>
      <c r="J25" s="52">
        <v>1879858</v>
      </c>
      <c r="K25" s="52">
        <v>1879858</v>
      </c>
      <c r="L25" s="52">
        <v>1879858</v>
      </c>
      <c r="M25" s="52">
        <v>1879858</v>
      </c>
      <c r="N25" s="52">
        <v>1879858</v>
      </c>
      <c r="O25" s="52">
        <v>1879858</v>
      </c>
      <c r="P25" s="52">
        <v>1879858</v>
      </c>
      <c r="Q25" s="52">
        <v>1879858</v>
      </c>
      <c r="R25" s="52">
        <f t="shared" si="5"/>
        <v>22558296</v>
      </c>
      <c r="S25" s="2"/>
    </row>
    <row r="26" spans="1:19" s="9" customFormat="1" x14ac:dyDescent="0.2">
      <c r="A26" s="14" t="s">
        <v>53</v>
      </c>
      <c r="B26" s="24" t="s">
        <v>54</v>
      </c>
      <c r="C26" s="16"/>
      <c r="D26" s="46"/>
      <c r="E26" s="58" t="s">
        <v>54</v>
      </c>
      <c r="F26" s="79">
        <v>20000</v>
      </c>
      <c r="G26" s="79">
        <v>20000</v>
      </c>
      <c r="H26" s="79">
        <v>20000</v>
      </c>
      <c r="I26" s="79">
        <v>20000</v>
      </c>
      <c r="J26" s="79">
        <v>20000</v>
      </c>
      <c r="K26" s="79">
        <v>20000</v>
      </c>
      <c r="L26" s="79">
        <v>20000</v>
      </c>
      <c r="M26" s="79">
        <v>20000</v>
      </c>
      <c r="N26" s="79">
        <v>20000</v>
      </c>
      <c r="O26" s="79">
        <v>20000</v>
      </c>
      <c r="P26" s="79">
        <v>20000</v>
      </c>
      <c r="Q26" s="79">
        <v>20000</v>
      </c>
      <c r="R26" s="81">
        <f t="shared" si="5"/>
        <v>240000</v>
      </c>
      <c r="S26" s="12"/>
    </row>
    <row r="27" spans="1:19" s="9" customFormat="1" x14ac:dyDescent="0.2">
      <c r="A27" s="14" t="s">
        <v>55</v>
      </c>
      <c r="B27" s="24" t="s">
        <v>56</v>
      </c>
      <c r="C27" s="16"/>
      <c r="D27" s="46"/>
      <c r="E27" s="58" t="s">
        <v>56</v>
      </c>
      <c r="F27" s="79">
        <v>619666</v>
      </c>
      <c r="G27" s="79">
        <v>619666</v>
      </c>
      <c r="H27" s="79">
        <v>619666</v>
      </c>
      <c r="I27" s="79">
        <v>619666</v>
      </c>
      <c r="J27" s="79">
        <v>619666</v>
      </c>
      <c r="K27" s="79">
        <v>619666</v>
      </c>
      <c r="L27" s="79">
        <v>448666</v>
      </c>
      <c r="M27" s="79">
        <v>619666</v>
      </c>
      <c r="N27" s="79">
        <v>619666</v>
      </c>
      <c r="O27" s="79">
        <v>619666</v>
      </c>
      <c r="P27" s="79">
        <v>619666</v>
      </c>
      <c r="Q27" s="79">
        <v>619674</v>
      </c>
      <c r="R27" s="81">
        <f t="shared" si="5"/>
        <v>7265000</v>
      </c>
      <c r="S27" s="12"/>
    </row>
    <row r="28" spans="1:19" s="9" customFormat="1" x14ac:dyDescent="0.2">
      <c r="A28" s="14" t="s">
        <v>57</v>
      </c>
      <c r="B28" s="24" t="s">
        <v>58</v>
      </c>
      <c r="C28" s="16"/>
      <c r="D28" s="46"/>
      <c r="E28" s="58" t="s">
        <v>58</v>
      </c>
      <c r="F28" s="52"/>
      <c r="G28" s="52"/>
      <c r="H28" s="52"/>
      <c r="I28" s="52"/>
      <c r="J28" s="52">
        <v>150</v>
      </c>
      <c r="K28" s="52"/>
      <c r="L28" s="52"/>
      <c r="M28" s="60"/>
      <c r="N28" s="60"/>
      <c r="O28" s="60"/>
      <c r="P28" s="60"/>
      <c r="Q28" s="60"/>
      <c r="R28" s="81">
        <f t="shared" si="5"/>
        <v>150</v>
      </c>
      <c r="S28" s="12"/>
    </row>
    <row r="29" spans="1:19" s="26" customFormat="1" x14ac:dyDescent="0.2">
      <c r="A29" s="14" t="s">
        <v>59</v>
      </c>
      <c r="B29" s="15" t="s">
        <v>60</v>
      </c>
      <c r="C29" s="16"/>
      <c r="D29" s="46"/>
      <c r="E29" s="58" t="s">
        <v>60</v>
      </c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52">
        <f t="shared" si="5"/>
        <v>0</v>
      </c>
      <c r="S29" s="2"/>
    </row>
    <row r="30" spans="1:19" s="9" customFormat="1" x14ac:dyDescent="0.2">
      <c r="A30" s="14" t="s">
        <v>61</v>
      </c>
      <c r="B30" s="15" t="s">
        <v>62</v>
      </c>
      <c r="C30" s="16"/>
      <c r="D30" s="46"/>
      <c r="E30" s="58" t="s">
        <v>62</v>
      </c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>
        <f t="shared" si="5"/>
        <v>0</v>
      </c>
      <c r="S30" s="12"/>
    </row>
    <row r="31" spans="1:19" s="9" customFormat="1" x14ac:dyDescent="0.2">
      <c r="A31" s="14" t="s">
        <v>63</v>
      </c>
      <c r="B31" s="24" t="s">
        <v>64</v>
      </c>
      <c r="C31" s="16"/>
      <c r="D31" s="46"/>
      <c r="E31" s="58" t="s">
        <v>64</v>
      </c>
      <c r="F31" s="79">
        <v>100000</v>
      </c>
      <c r="G31" s="79">
        <v>100000</v>
      </c>
      <c r="H31" s="79">
        <v>100000</v>
      </c>
      <c r="I31" s="79">
        <v>100000</v>
      </c>
      <c r="J31" s="79">
        <v>100000</v>
      </c>
      <c r="K31" s="79">
        <v>100000</v>
      </c>
      <c r="L31" s="79">
        <v>100000</v>
      </c>
      <c r="M31" s="79">
        <v>100000</v>
      </c>
      <c r="N31" s="79">
        <v>100000</v>
      </c>
      <c r="O31" s="79">
        <v>100000</v>
      </c>
      <c r="P31" s="79">
        <v>100000</v>
      </c>
      <c r="Q31" s="79">
        <v>100000</v>
      </c>
      <c r="R31" s="81">
        <f t="shared" si="5"/>
        <v>1200000</v>
      </c>
      <c r="S31" s="12"/>
    </row>
    <row r="32" spans="1:19" s="9" customFormat="1" x14ac:dyDescent="0.2">
      <c r="A32" s="14" t="s">
        <v>65</v>
      </c>
      <c r="B32" s="24" t="s">
        <v>66</v>
      </c>
      <c r="C32" s="16"/>
      <c r="D32" s="46"/>
      <c r="E32" s="58" t="s">
        <v>66</v>
      </c>
      <c r="F32" s="79">
        <v>12500</v>
      </c>
      <c r="G32" s="79">
        <v>12500</v>
      </c>
      <c r="H32" s="79">
        <v>12500</v>
      </c>
      <c r="I32" s="79">
        <v>12500</v>
      </c>
      <c r="J32" s="79">
        <v>12500</v>
      </c>
      <c r="K32" s="79">
        <v>12500</v>
      </c>
      <c r="L32" s="79">
        <v>12500</v>
      </c>
      <c r="M32" s="79">
        <v>12500</v>
      </c>
      <c r="N32" s="79">
        <v>12500</v>
      </c>
      <c r="O32" s="79">
        <v>12500</v>
      </c>
      <c r="P32" s="79">
        <v>12500</v>
      </c>
      <c r="Q32" s="79">
        <v>12500</v>
      </c>
      <c r="R32" s="81">
        <f t="shared" si="5"/>
        <v>150000</v>
      </c>
      <c r="S32" s="12"/>
    </row>
    <row r="33" spans="1:19" s="9" customFormat="1" x14ac:dyDescent="0.2">
      <c r="A33" s="14" t="s">
        <v>67</v>
      </c>
      <c r="B33" s="24" t="e">
        <f>'[1]страхование 2.14'!#REF!</f>
        <v>#REF!</v>
      </c>
      <c r="C33" s="16"/>
      <c r="D33" s="46"/>
      <c r="E33" s="58" t="str">
        <f>'[1]страхование 2.14'!C1</f>
        <v xml:space="preserve"> Страхование</v>
      </c>
      <c r="F33" s="60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81">
        <f t="shared" si="5"/>
        <v>0</v>
      </c>
      <c r="S33" s="12"/>
    </row>
    <row r="34" spans="1:19" s="9" customFormat="1" x14ac:dyDescent="0.2">
      <c r="A34" s="14" t="s">
        <v>68</v>
      </c>
      <c r="B34" s="24" t="s">
        <v>69</v>
      </c>
      <c r="C34" s="16"/>
      <c r="D34" s="46"/>
      <c r="E34" s="58" t="s">
        <v>69</v>
      </c>
      <c r="F34" s="80">
        <v>20200</v>
      </c>
      <c r="G34" s="80">
        <v>20200</v>
      </c>
      <c r="H34" s="80">
        <v>20200</v>
      </c>
      <c r="I34" s="80">
        <v>20200</v>
      </c>
      <c r="J34" s="80">
        <v>20200</v>
      </c>
      <c r="K34" s="80">
        <v>20200</v>
      </c>
      <c r="L34" s="80">
        <v>20200</v>
      </c>
      <c r="M34" s="80">
        <v>20200</v>
      </c>
      <c r="N34" s="80">
        <v>20200</v>
      </c>
      <c r="O34" s="80">
        <v>20200</v>
      </c>
      <c r="P34" s="80">
        <v>20000</v>
      </c>
      <c r="Q34" s="80">
        <v>20000</v>
      </c>
      <c r="R34" s="81">
        <f t="shared" si="5"/>
        <v>242000</v>
      </c>
      <c r="S34" s="12"/>
    </row>
    <row r="35" spans="1:19" s="9" customFormat="1" ht="24" x14ac:dyDescent="0.2">
      <c r="A35" s="14" t="s">
        <v>70</v>
      </c>
      <c r="B35" s="24" t="s">
        <v>71</v>
      </c>
      <c r="C35" s="16"/>
      <c r="D35" s="46"/>
      <c r="E35" s="62" t="s">
        <v>71</v>
      </c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>
        <f t="shared" si="5"/>
        <v>0</v>
      </c>
      <c r="S35" s="12"/>
    </row>
    <row r="36" spans="1:19" s="26" customFormat="1" ht="12.75" customHeight="1" outlineLevel="1" x14ac:dyDescent="0.2">
      <c r="A36" s="23"/>
      <c r="B36" s="27" t="s">
        <v>72</v>
      </c>
      <c r="C36" s="16"/>
      <c r="D36" s="52"/>
      <c r="E36" s="59" t="s">
        <v>72</v>
      </c>
      <c r="F36" s="79">
        <v>176566</v>
      </c>
      <c r="G36" s="79">
        <v>176566</v>
      </c>
      <c r="H36" s="79">
        <v>176566</v>
      </c>
      <c r="I36" s="79">
        <v>176566</v>
      </c>
      <c r="J36" s="79">
        <v>176566</v>
      </c>
      <c r="K36" s="79">
        <v>176566</v>
      </c>
      <c r="L36" s="79">
        <v>176566</v>
      </c>
      <c r="M36" s="79">
        <v>176566</v>
      </c>
      <c r="N36" s="79">
        <v>164574</v>
      </c>
      <c r="O36" s="79">
        <v>176566</v>
      </c>
      <c r="P36" s="79">
        <v>176566</v>
      </c>
      <c r="Q36" s="79">
        <v>176566</v>
      </c>
      <c r="R36" s="81">
        <f t="shared" si="5"/>
        <v>2106800</v>
      </c>
      <c r="S36" s="2"/>
    </row>
    <row r="37" spans="1:19" s="26" customFormat="1" outlineLevel="1" x14ac:dyDescent="0.2">
      <c r="A37" s="23"/>
      <c r="B37" s="27" t="s">
        <v>73</v>
      </c>
      <c r="C37" s="16"/>
      <c r="D37" s="52"/>
      <c r="E37" s="59" t="s">
        <v>73</v>
      </c>
      <c r="F37" s="79">
        <v>83600</v>
      </c>
      <c r="G37" s="79">
        <v>83600</v>
      </c>
      <c r="H37" s="79">
        <v>83600</v>
      </c>
      <c r="I37" s="79">
        <v>83600</v>
      </c>
      <c r="J37" s="79">
        <v>83600</v>
      </c>
      <c r="K37" s="79">
        <v>83600</v>
      </c>
      <c r="L37" s="79">
        <v>83600</v>
      </c>
      <c r="M37" s="79">
        <v>83600</v>
      </c>
      <c r="N37" s="79">
        <v>83600</v>
      </c>
      <c r="O37" s="79">
        <v>83600</v>
      </c>
      <c r="P37" s="79">
        <v>83600</v>
      </c>
      <c r="Q37" s="79">
        <v>83600</v>
      </c>
      <c r="R37" s="81">
        <f t="shared" si="5"/>
        <v>1003200</v>
      </c>
      <c r="S37" s="28" t="s">
        <v>40</v>
      </c>
    </row>
    <row r="38" spans="1:19" s="26" customFormat="1" outlineLevel="1" x14ac:dyDescent="0.2">
      <c r="A38" s="23"/>
      <c r="B38" s="27" t="s">
        <v>74</v>
      </c>
      <c r="C38" s="16"/>
      <c r="D38" s="52"/>
      <c r="E38" s="59" t="s">
        <v>74</v>
      </c>
      <c r="F38" s="78">
        <v>231666</v>
      </c>
      <c r="G38" s="78">
        <v>331674</v>
      </c>
      <c r="H38" s="78">
        <v>331666</v>
      </c>
      <c r="I38" s="78">
        <v>331666</v>
      </c>
      <c r="J38" s="78">
        <v>331666</v>
      </c>
      <c r="K38" s="78">
        <v>331666</v>
      </c>
      <c r="L38" s="78">
        <v>331666</v>
      </c>
      <c r="M38" s="78">
        <v>231666</v>
      </c>
      <c r="N38" s="78">
        <v>331666</v>
      </c>
      <c r="O38" s="78">
        <v>231666</v>
      </c>
      <c r="P38" s="78">
        <v>331666</v>
      </c>
      <c r="Q38" s="78">
        <v>263366</v>
      </c>
      <c r="R38" s="81">
        <f t="shared" si="5"/>
        <v>3611700</v>
      </c>
      <c r="S38" s="2"/>
    </row>
    <row r="39" spans="1:19" s="26" customFormat="1" ht="15.75" x14ac:dyDescent="0.2">
      <c r="A39" s="14" t="s">
        <v>75</v>
      </c>
      <c r="B39" s="15" t="s">
        <v>76</v>
      </c>
      <c r="C39" s="16"/>
      <c r="D39" s="46"/>
      <c r="E39" s="58" t="s">
        <v>76</v>
      </c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52"/>
      <c r="S39" s="2"/>
    </row>
    <row r="40" spans="1:19" s="26" customFormat="1" x14ac:dyDescent="0.2">
      <c r="A40" s="14"/>
      <c r="B40" s="15"/>
      <c r="C40" s="16"/>
      <c r="D40" s="46"/>
      <c r="E40" s="59" t="s">
        <v>93</v>
      </c>
      <c r="F40" s="78"/>
      <c r="G40" s="78"/>
      <c r="H40" s="78"/>
      <c r="I40" s="78">
        <v>175250</v>
      </c>
      <c r="J40" s="78"/>
      <c r="K40" s="78"/>
      <c r="L40" s="78">
        <v>175250</v>
      </c>
      <c r="M40" s="78"/>
      <c r="N40" s="78"/>
      <c r="O40" s="78">
        <v>175250</v>
      </c>
      <c r="P40" s="60"/>
      <c r="Q40" s="60">
        <v>175250</v>
      </c>
      <c r="R40" s="81">
        <f t="shared" si="5"/>
        <v>701000</v>
      </c>
      <c r="S40" s="2"/>
    </row>
    <row r="41" spans="1:19" s="26" customFormat="1" x14ac:dyDescent="0.2">
      <c r="A41" s="14"/>
      <c r="B41" s="15"/>
      <c r="C41" s="16"/>
      <c r="D41" s="46"/>
      <c r="E41" s="59" t="s">
        <v>77</v>
      </c>
      <c r="F41" s="52"/>
      <c r="G41" s="52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52"/>
      <c r="S41" s="2"/>
    </row>
    <row r="42" spans="1:19" s="26" customFormat="1" outlineLevel="1" x14ac:dyDescent="0.2">
      <c r="A42" s="23"/>
      <c r="B42" s="27" t="s">
        <v>77</v>
      </c>
      <c r="C42" s="16"/>
      <c r="D42" s="52"/>
      <c r="E42" s="58" t="s">
        <v>79</v>
      </c>
      <c r="F42" s="82">
        <v>684770</v>
      </c>
      <c r="G42" s="82">
        <v>684770</v>
      </c>
      <c r="H42" s="82">
        <v>684770</v>
      </c>
      <c r="I42" s="82">
        <v>684770</v>
      </c>
      <c r="J42" s="82">
        <v>684770</v>
      </c>
      <c r="K42" s="82">
        <v>684770</v>
      </c>
      <c r="L42" s="82">
        <v>684770</v>
      </c>
      <c r="M42" s="82">
        <v>684770</v>
      </c>
      <c r="N42" s="82">
        <v>684770</v>
      </c>
      <c r="O42" s="82">
        <v>684770</v>
      </c>
      <c r="P42" s="82">
        <v>684770</v>
      </c>
      <c r="Q42" s="82">
        <v>684776</v>
      </c>
      <c r="R42" s="81">
        <f t="shared" si="5"/>
        <v>8217246</v>
      </c>
      <c r="S42" s="2"/>
    </row>
    <row r="43" spans="1:19" s="26" customFormat="1" x14ac:dyDescent="0.2">
      <c r="A43" s="14" t="s">
        <v>78</v>
      </c>
      <c r="B43" s="15" t="s">
        <v>79</v>
      </c>
      <c r="C43" s="16"/>
      <c r="D43" s="46"/>
      <c r="E43" s="63" t="s">
        <v>94</v>
      </c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81">
        <f t="shared" si="5"/>
        <v>0</v>
      </c>
      <c r="S43" s="2"/>
    </row>
    <row r="44" spans="1:19" s="26" customFormat="1" outlineLevel="1" x14ac:dyDescent="0.2">
      <c r="A44" s="23"/>
      <c r="B44" s="27" t="s">
        <v>80</v>
      </c>
      <c r="C44" s="16"/>
      <c r="D44" s="52"/>
      <c r="E44" s="63" t="s">
        <v>80</v>
      </c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81">
        <f t="shared" si="5"/>
        <v>0</v>
      </c>
      <c r="S44" s="2"/>
    </row>
    <row r="45" spans="1:19" s="26" customFormat="1" outlineLevel="1" x14ac:dyDescent="0.2">
      <c r="A45" s="23"/>
      <c r="B45" s="27" t="s">
        <v>81</v>
      </c>
      <c r="C45" s="16"/>
      <c r="D45" s="52"/>
      <c r="E45" s="63" t="s">
        <v>81</v>
      </c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81">
        <f t="shared" si="5"/>
        <v>0</v>
      </c>
      <c r="S45" s="2"/>
    </row>
    <row r="46" spans="1:19" s="5" customFormat="1" outlineLevel="1" x14ac:dyDescent="0.2">
      <c r="A46" s="17"/>
      <c r="B46" s="27" t="s">
        <v>82</v>
      </c>
      <c r="C46" s="16"/>
      <c r="D46" s="40"/>
      <c r="E46" s="64" t="s">
        <v>92</v>
      </c>
      <c r="F46" s="76">
        <v>4343333</v>
      </c>
      <c r="G46" s="76">
        <v>4343333</v>
      </c>
      <c r="H46" s="76">
        <v>4343333</v>
      </c>
      <c r="I46" s="76">
        <v>4343333</v>
      </c>
      <c r="J46" s="76">
        <v>4343333</v>
      </c>
      <c r="K46" s="76">
        <v>4343333</v>
      </c>
      <c r="L46" s="76">
        <v>4343333</v>
      </c>
      <c r="M46" s="76">
        <v>4343333</v>
      </c>
      <c r="N46" s="76">
        <v>4343333</v>
      </c>
      <c r="O46" s="76">
        <v>4343333</v>
      </c>
      <c r="P46" s="76">
        <v>4343333</v>
      </c>
      <c r="Q46" s="76">
        <v>4343337</v>
      </c>
      <c r="R46" s="81">
        <f t="shared" ref="R46:R56" si="7">F46+G46+H46+I46+J46+K46+L46+M46+N46+O46+P46+Q46</f>
        <v>52120000</v>
      </c>
      <c r="S46" s="2"/>
    </row>
    <row r="47" spans="1:19" s="5" customFormat="1" outlineLevel="1" x14ac:dyDescent="0.2">
      <c r="A47" s="17"/>
      <c r="B47" s="27"/>
      <c r="C47" s="16"/>
      <c r="D47" s="40"/>
      <c r="E47" s="63" t="str">
        <f>'[1]прочие 2.18'!C6</f>
        <v>Очищенная вода питьевая, 19 л.</v>
      </c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>
        <f t="shared" si="7"/>
        <v>0</v>
      </c>
      <c r="S47" s="2"/>
    </row>
    <row r="48" spans="1:19" s="26" customFormat="1" outlineLevel="1" x14ac:dyDescent="0.2">
      <c r="A48" s="23"/>
      <c r="B48" s="27"/>
      <c r="C48" s="16"/>
      <c r="D48" s="52"/>
      <c r="E48" s="63" t="str">
        <f>'[1]прочие 2.18'!C7</f>
        <v>Нотариальные услуги</v>
      </c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>
        <f t="shared" si="7"/>
        <v>0</v>
      </c>
      <c r="S48" s="2"/>
    </row>
    <row r="49" spans="1:19" s="26" customFormat="1" x14ac:dyDescent="0.2">
      <c r="A49" s="10" t="s">
        <v>25</v>
      </c>
      <c r="B49" s="29" t="str">
        <f>E49</f>
        <v>Расходы по вознаграждению</v>
      </c>
      <c r="C49" s="11">
        <v>39992</v>
      </c>
      <c r="D49" s="39" t="s">
        <v>83</v>
      </c>
      <c r="E49" s="65" t="str">
        <f>'[1]Ф-3  '!B49</f>
        <v>Расходы по вознаграждению</v>
      </c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52">
        <f t="shared" si="7"/>
        <v>0</v>
      </c>
      <c r="S49" s="2"/>
    </row>
    <row r="50" spans="1:19" s="26" customFormat="1" x14ac:dyDescent="0.2">
      <c r="A50" s="10" t="s">
        <v>83</v>
      </c>
      <c r="B50" s="29" t="str">
        <f>E50</f>
        <v>Расходы по реализации</v>
      </c>
      <c r="C50" s="11">
        <v>0</v>
      </c>
      <c r="D50" s="39" t="s">
        <v>84</v>
      </c>
      <c r="E50" s="65" t="str">
        <f>'[1]Ф-3  '!B50</f>
        <v>Расходы по реализации</v>
      </c>
      <c r="F50" s="66">
        <v>20000</v>
      </c>
      <c r="G50" s="66">
        <v>20000</v>
      </c>
      <c r="H50" s="66">
        <v>20000</v>
      </c>
      <c r="I50" s="66">
        <v>20000</v>
      </c>
      <c r="J50" s="66">
        <v>20000</v>
      </c>
      <c r="K50" s="66">
        <v>20000</v>
      </c>
      <c r="L50" s="66">
        <v>20000</v>
      </c>
      <c r="M50" s="66">
        <v>20000</v>
      </c>
      <c r="N50" s="66">
        <v>20000</v>
      </c>
      <c r="O50" s="66">
        <v>20000</v>
      </c>
      <c r="P50" s="66">
        <v>20000</v>
      </c>
      <c r="Q50" s="66">
        <v>20000</v>
      </c>
      <c r="R50" s="52">
        <f t="shared" si="7"/>
        <v>240000</v>
      </c>
      <c r="S50" s="2"/>
    </row>
    <row r="51" spans="1:19" s="9" customFormat="1" outlineLevel="1" x14ac:dyDescent="0.2">
      <c r="A51" s="14" t="s">
        <v>85</v>
      </c>
      <c r="B51" s="24" t="s">
        <v>86</v>
      </c>
      <c r="C51" s="16"/>
      <c r="D51" s="46"/>
      <c r="E51" s="58" t="s">
        <v>86</v>
      </c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52"/>
      <c r="S51" s="12"/>
    </row>
    <row r="52" spans="1:19" s="26" customFormat="1" outlineLevel="1" x14ac:dyDescent="0.2">
      <c r="A52" s="10"/>
      <c r="B52" s="29"/>
      <c r="C52" s="11"/>
      <c r="D52" s="55"/>
      <c r="E52" s="67" t="s">
        <v>87</v>
      </c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52">
        <f t="shared" si="7"/>
        <v>0</v>
      </c>
      <c r="S52" s="2"/>
    </row>
    <row r="53" spans="1:19" s="26" customFormat="1" outlineLevel="1" x14ac:dyDescent="0.2">
      <c r="A53" s="10"/>
      <c r="B53" s="29"/>
      <c r="C53" s="11"/>
      <c r="D53" s="55"/>
      <c r="E53" s="67" t="s">
        <v>88</v>
      </c>
      <c r="F53" s="66">
        <v>20000</v>
      </c>
      <c r="G53" s="66">
        <v>20000</v>
      </c>
      <c r="H53" s="66">
        <v>20000</v>
      </c>
      <c r="I53" s="66">
        <v>20000</v>
      </c>
      <c r="J53" s="66">
        <v>20000</v>
      </c>
      <c r="K53" s="66">
        <v>20000</v>
      </c>
      <c r="L53" s="66">
        <v>20000</v>
      </c>
      <c r="M53" s="66">
        <v>20000</v>
      </c>
      <c r="N53" s="66">
        <v>20000</v>
      </c>
      <c r="O53" s="66">
        <v>20000</v>
      </c>
      <c r="P53" s="66">
        <v>20000</v>
      </c>
      <c r="Q53" s="66">
        <v>20000</v>
      </c>
      <c r="R53" s="81">
        <f t="shared" si="7"/>
        <v>240000</v>
      </c>
      <c r="S53" s="2"/>
    </row>
    <row r="54" spans="1:19" s="5" customFormat="1" outlineLevel="1" x14ac:dyDescent="0.2">
      <c r="A54" s="22"/>
      <c r="B54" s="15"/>
      <c r="C54" s="16"/>
      <c r="D54" s="55"/>
      <c r="E54" s="51" t="str">
        <f>'[1]расх по реклами'!C6</f>
        <v>Расходы по соц и медиа рекламе</v>
      </c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>
        <f t="shared" si="7"/>
        <v>0</v>
      </c>
      <c r="S54" s="2"/>
    </row>
    <row r="55" spans="1:19" s="5" customFormat="1" outlineLevel="1" x14ac:dyDescent="0.2">
      <c r="A55" s="22"/>
      <c r="B55" s="15"/>
      <c r="C55" s="16"/>
      <c r="D55" s="39" t="s">
        <v>89</v>
      </c>
      <c r="E55" s="65" t="s">
        <v>90</v>
      </c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52">
        <f t="shared" si="7"/>
        <v>0</v>
      </c>
      <c r="S55" s="2"/>
    </row>
    <row r="56" spans="1:19" s="4" customFormat="1" x14ac:dyDescent="0.2">
      <c r="A56" s="30"/>
      <c r="B56" s="31" t="s">
        <v>91</v>
      </c>
      <c r="C56" s="32" t="e">
        <f>C4-C12-#REF!-C49-C50</f>
        <v>#REF!</v>
      </c>
      <c r="D56" s="54"/>
      <c r="E56" s="68" t="s">
        <v>91</v>
      </c>
      <c r="F56" s="69">
        <v>0</v>
      </c>
      <c r="G56" s="69">
        <v>0</v>
      </c>
      <c r="H56" s="69">
        <v>0</v>
      </c>
      <c r="I56" s="69">
        <v>0</v>
      </c>
      <c r="J56" s="69">
        <v>0</v>
      </c>
      <c r="K56" s="69">
        <v>0</v>
      </c>
      <c r="L56" s="69">
        <v>0</v>
      </c>
      <c r="M56" s="69">
        <v>0</v>
      </c>
      <c r="N56" s="69">
        <v>0</v>
      </c>
      <c r="O56" s="69">
        <v>0</v>
      </c>
      <c r="P56" s="69">
        <v>0</v>
      </c>
      <c r="Q56" s="69">
        <v>0</v>
      </c>
      <c r="R56" s="52">
        <f t="shared" si="7"/>
        <v>0</v>
      </c>
      <c r="S56" s="12"/>
    </row>
    <row r="57" spans="1:19" x14ac:dyDescent="0.2">
      <c r="B57" s="33"/>
      <c r="C57" s="34"/>
      <c r="D57" s="56"/>
      <c r="E57" s="70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2"/>
      <c r="S57" s="2"/>
    </row>
    <row r="58" spans="1:19" x14ac:dyDescent="0.2">
      <c r="B58" s="33"/>
      <c r="C58" s="33"/>
      <c r="D58" s="56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</row>
    <row r="59" spans="1:19" x14ac:dyDescent="0.2">
      <c r="B59" s="35"/>
      <c r="C59" s="1" t="s">
        <v>40</v>
      </c>
      <c r="D59" s="56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2"/>
    </row>
    <row r="60" spans="1:19" x14ac:dyDescent="0.2">
      <c r="B60" s="35"/>
      <c r="D60" s="56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2"/>
    </row>
    <row r="61" spans="1:19" x14ac:dyDescent="0.2"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</row>
    <row r="62" spans="1:19" x14ac:dyDescent="0.2"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</row>
    <row r="63" spans="1:19" x14ac:dyDescent="0.2"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74"/>
    </row>
  </sheetData>
  <mergeCells count="1">
    <mergeCell ref="D1:R1"/>
  </mergeCells>
  <pageMargins left="0.25" right="0.25" top="0.21" bottom="0.2" header="0.2" footer="0.2"/>
  <pageSetup paperSize="9" scale="7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2019-08-16T12:09:10Z</dcterms:modified>
</cp:coreProperties>
</file>